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<sst xmlns="http://schemas.openxmlformats.org/spreadsheetml/2006/main" count="44" uniqueCount="32">
  <si>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Rim Size</t>
  </si>
  <si>
    <t>Gear Ratio</t>
  </si>
  <si>
    <t>RPM (engine)</t>
  </si>
  <si>
    <t>1st</t>
  </si>
  <si>
    <t>2nd</t>
  </si>
  <si>
    <t>3rd</t>
  </si>
  <si>
    <t>4th</t>
  </si>
  <si>
    <t>Final</t>
  </si>
  <si>
    <t>Width (mm)</t>
  </si>
  <si>
    <t>Profile (% sidewall)</t>
  </si>
  <si>
    <t>R</t>
  </si>
  <si>
    <t>these are for a mid bay window prior to the 4.57 rear, '74ish I'd guess</t>
  </si>
  <si>
    <t>I threw this together quick one day, a couple people on the list liked it.</t>
  </si>
  <si>
    <t>Feel free to modify add graphs, distribute, whatever.</t>
  </si>
  <si>
    <t>Circumference (feet)</t>
  </si>
  <si>
    <t>Diameter (inches)</t>
  </si>
  <si>
    <t>use the R column for a 5th or add another if you like for other cars.</t>
  </si>
  <si>
    <t>Bentley lists appropriate ratios for various years.</t>
  </si>
  <si>
    <t>mph</t>
  </si>
  <si>
    <t>rpm</t>
  </si>
  <si>
    <t>the number in E4 is for the second set of calculations, their ratios etc.,</t>
  </si>
  <si>
    <t>&lt;-------</t>
  </si>
  <si>
    <t>some of the stump puller ratios Ive been</t>
  </si>
  <si>
    <t>toying with off and on.</t>
  </si>
  <si>
    <t>are separate as well and can be modified (the 26.75 is for a worn 27x8.5 tire)</t>
  </si>
  <si>
    <t>inicated</t>
  </si>
  <si>
    <t>speed</t>
  </si>
  <si>
    <t>actual</t>
  </si>
  <si>
    <t>the number in C4 is calculated from the B1 to B3 data, copy it to B4 or play with numbers in B4 as you like,</t>
  </si>
  <si>
    <t>like 27 for 27x8.5R14 etc, the example (25.65) is for 185R(80)14</t>
  </si>
  <si>
    <t>By John Anderson, jander14@wvu.edu</t>
  </si>
  <si>
    <t>No warantee is made to the accuracy or content of this spreadsheet.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</si>
</sst>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F20" sqref="F20"/>
    </sheetView>
  </sheetViews>
  <sheetFormatPr defaultColWidth="9.140625" defaultRowHeight="12.75"/>
  <cols>
    <col min="1" max="1" width="18.28125" style="0" customWidth="1"/>
  </cols>
  <sheetData>
    <row r="1" spans="1:8" ht="12.75">
      <c r="A1" s="1" t="s">
        <v>8</v>
      </c>
      <c r="B1">
        <v>185</v>
      </c>
      <c r="E1">
        <v>185</v>
      </c>
      <c r="H1" t="s">
        <v>12</v>
      </c>
    </row>
    <row r="2" spans="1:8" ht="12.75">
      <c r="A2" s="1" t="s">
        <v>9</v>
      </c>
      <c r="B2">
        <v>80</v>
      </c>
      <c r="E2">
        <v>80</v>
      </c>
      <c r="H2" t="s">
        <v>13</v>
      </c>
    </row>
    <row r="3" spans="1:8" ht="12.75">
      <c r="A3" s="1" t="s">
        <v>0</v>
      </c>
      <c r="B3">
        <v>14</v>
      </c>
      <c r="E3">
        <v>14</v>
      </c>
      <c r="H3" t="s">
        <v>28</v>
      </c>
    </row>
    <row r="4" spans="1:8" ht="12.75">
      <c r="A4" t="s">
        <v>15</v>
      </c>
      <c r="B4">
        <v>25.65</v>
      </c>
      <c r="C4">
        <f>(B1/25.4)*(B2/100)*2+B3</f>
        <v>25.653543307086615</v>
      </c>
      <c r="E4">
        <v>26.75</v>
      </c>
      <c r="F4">
        <f>(E1/25.4)*(E2/100)*2+E3</f>
        <v>25.653543307086615</v>
      </c>
      <c r="H4" t="s">
        <v>29</v>
      </c>
    </row>
    <row r="5" spans="1:8" ht="12.75">
      <c r="A5" s="1" t="s">
        <v>14</v>
      </c>
      <c r="B5">
        <f>3.14159*B4/12</f>
        <v>6.7151486249999985</v>
      </c>
      <c r="E5">
        <f>3.14159*E4/12</f>
        <v>7.003127708333333</v>
      </c>
      <c r="H5" t="s">
        <v>20</v>
      </c>
    </row>
    <row r="6" ht="12.75">
      <c r="H6" t="s">
        <v>24</v>
      </c>
    </row>
    <row r="7" spans="1:7" ht="12.75">
      <c r="A7" t="s">
        <v>1</v>
      </c>
      <c r="B7" s="1" t="s">
        <v>3</v>
      </c>
      <c r="C7" s="1" t="s">
        <v>4</v>
      </c>
      <c r="D7" s="1" t="s">
        <v>5</v>
      </c>
      <c r="E7" s="1" t="s">
        <v>6</v>
      </c>
      <c r="F7" t="s">
        <v>10</v>
      </c>
      <c r="G7" t="s">
        <v>7</v>
      </c>
    </row>
    <row r="8" spans="2:10" ht="12.75">
      <c r="B8" s="2">
        <f>38/10</f>
        <v>3.8</v>
      </c>
      <c r="C8" s="2">
        <f>35/17</f>
        <v>2.0588235294117645</v>
      </c>
      <c r="D8" s="2">
        <f>29/23</f>
        <v>1.2608695652173914</v>
      </c>
      <c r="E8" s="2">
        <f>24/27</f>
        <v>0.8888888888888888</v>
      </c>
      <c r="F8" s="2">
        <v>3.79</v>
      </c>
      <c r="G8" s="2">
        <f>34/7</f>
        <v>4.857142857142857</v>
      </c>
      <c r="I8" t="s">
        <v>27</v>
      </c>
      <c r="J8" t="s">
        <v>25</v>
      </c>
    </row>
    <row r="9" spans="1:13" ht="12.75">
      <c r="A9" t="s">
        <v>2</v>
      </c>
      <c r="I9" t="s">
        <v>18</v>
      </c>
      <c r="J9" t="s">
        <v>26</v>
      </c>
      <c r="M9" t="s">
        <v>19</v>
      </c>
    </row>
    <row r="10" spans="1:16" ht="12.75">
      <c r="A10">
        <v>0</v>
      </c>
      <c r="B10" s="2">
        <f>$A10*60*(1/$B$8)*($G$8)*$B$5*(1/5280)</f>
        <v>0</v>
      </c>
      <c r="C10" s="2">
        <f aca="true" t="shared" si="0" ref="C10:F20">$A10*60*(1/C$8)*(1/$G$8)*$B$5*(1/5280)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I10">
        <v>5</v>
      </c>
      <c r="J10" s="2">
        <f>I10*6.71515/$B$5</f>
        <v>5.000001023804593</v>
      </c>
      <c r="K10" s="3">
        <f>$I10/(60*(1/B$8)*(1/$G$8)*$B$5*(1/5280))</f>
        <v>1209.3764874999856</v>
      </c>
      <c r="L10" s="3"/>
      <c r="M10" s="3"/>
      <c r="N10" s="3"/>
      <c r="O10" t="s">
        <v>21</v>
      </c>
      <c r="P10" t="s">
        <v>11</v>
      </c>
    </row>
    <row r="11" spans="1:16" ht="12.75">
      <c r="A11">
        <v>500</v>
      </c>
      <c r="B11" s="2">
        <f aca="true" t="shared" si="1" ref="B11:B20">$A11*60*(1/B$8)*(1/$G$8)*$B$5*(1/5280)</f>
        <v>2.067180919953208</v>
      </c>
      <c r="C11" s="2">
        <f t="shared" si="0"/>
        <v>3.815425355113636</v>
      </c>
      <c r="D11" s="2">
        <f t="shared" si="0"/>
        <v>6.23005560013484</v>
      </c>
      <c r="E11" s="2">
        <f t="shared" si="0"/>
        <v>8.837198432799966</v>
      </c>
      <c r="F11" s="2">
        <f t="shared" si="0"/>
        <v>2.072635223172082</v>
      </c>
      <c r="I11">
        <v>10</v>
      </c>
      <c r="J11" s="2">
        <f aca="true" t="shared" si="2" ref="J11:J21">I11*6.71515/$B$5</f>
        <v>10.000002047609186</v>
      </c>
      <c r="K11" s="3">
        <f>$I11/(60*(1/B$8)*(1/$G$8)*$B$5*(1/5280))</f>
        <v>2418.7529749999712</v>
      </c>
      <c r="L11" s="3">
        <f>$I11/(60*(1/C$8)*(1/$G$8)*$B$5*(1/5280))</f>
        <v>1310.4698780959595</v>
      </c>
      <c r="M11" s="3"/>
      <c r="N11" s="3"/>
      <c r="P11" t="s">
        <v>16</v>
      </c>
    </row>
    <row r="12" spans="1:16" ht="12.75">
      <c r="A12">
        <v>1000</v>
      </c>
      <c r="B12" s="2">
        <f t="shared" si="1"/>
        <v>4.134361839906416</v>
      </c>
      <c r="C12" s="2">
        <f t="shared" si="0"/>
        <v>7.630850710227272</v>
      </c>
      <c r="D12" s="2">
        <f t="shared" si="0"/>
        <v>12.46011120026968</v>
      </c>
      <c r="E12" s="2">
        <f t="shared" si="0"/>
        <v>17.67439686559993</v>
      </c>
      <c r="F12" s="2">
        <f t="shared" si="0"/>
        <v>4.145270446344164</v>
      </c>
      <c r="I12">
        <v>20</v>
      </c>
      <c r="J12" s="2">
        <f t="shared" si="2"/>
        <v>20.000004095218372</v>
      </c>
      <c r="K12" s="3">
        <f>$I12/(60*(1/B$8)*(1/$G$8)*$B$5*(1/5280))</f>
        <v>4837.5059499999425</v>
      </c>
      <c r="L12" s="3">
        <f>$I12/(60*(1/C$8)*(1/$G$8)*$B$5*(1/5280))</f>
        <v>2620.939756191919</v>
      </c>
      <c r="M12" s="3">
        <f>$I12/(60*(1/D$8)*(1/$G$8)*$B$5*(1/5280))</f>
        <v>1605.1221115560454</v>
      </c>
      <c r="N12" s="3"/>
      <c r="P12" t="s">
        <v>17</v>
      </c>
    </row>
    <row r="13" spans="1:14" ht="12.75">
      <c r="A13">
        <v>1500</v>
      </c>
      <c r="B13" s="2">
        <f t="shared" si="1"/>
        <v>6.201542759859623</v>
      </c>
      <c r="C13" s="2">
        <f t="shared" si="0"/>
        <v>11.446276065340909</v>
      </c>
      <c r="D13" s="2">
        <f t="shared" si="0"/>
        <v>18.690166800404523</v>
      </c>
      <c r="E13" s="2">
        <f t="shared" si="0"/>
        <v>26.511595298399897</v>
      </c>
      <c r="F13" s="2">
        <f t="shared" si="0"/>
        <v>6.217905669516247</v>
      </c>
      <c r="I13">
        <v>30</v>
      </c>
      <c r="J13" s="2">
        <f t="shared" si="2"/>
        <v>30.000006142827562</v>
      </c>
      <c r="K13" s="3"/>
      <c r="L13" s="3">
        <f>$I13/(60*(1/C$8)*(1/$G$8)*$B$5*(1/5280))</f>
        <v>3931.4096342878784</v>
      </c>
      <c r="M13" s="3">
        <f>$I13/(60*(1/D$8)*(1/$G$8)*$B$5*(1/5280))</f>
        <v>2407.683167334068</v>
      </c>
      <c r="N13" s="3"/>
    </row>
    <row r="14" spans="1:14" ht="12.75">
      <c r="A14">
        <v>2000</v>
      </c>
      <c r="B14" s="2">
        <f t="shared" si="1"/>
        <v>8.268723679812831</v>
      </c>
      <c r="C14" s="2">
        <f t="shared" si="0"/>
        <v>15.261701420454544</v>
      </c>
      <c r="D14" s="2">
        <f t="shared" si="0"/>
        <v>24.92022240053936</v>
      </c>
      <c r="E14" s="2">
        <f t="shared" si="0"/>
        <v>35.34879373119986</v>
      </c>
      <c r="F14" s="2">
        <f t="shared" si="0"/>
        <v>8.290540892688329</v>
      </c>
      <c r="I14">
        <v>40</v>
      </c>
      <c r="J14" s="2">
        <f t="shared" si="2"/>
        <v>40.000008190436745</v>
      </c>
      <c r="K14" s="3"/>
      <c r="L14" s="3">
        <f>$I14/(60*(1/C$8)*(1/$G$8)*$B$5*(1/5280))</f>
        <v>5241.879512383838</v>
      </c>
      <c r="M14" s="3">
        <f>$I14/(60*(1/D$8)*(1/$G$8)*$B$5*(1/5280))</f>
        <v>3210.244223112091</v>
      </c>
      <c r="N14" s="3">
        <f aca="true" t="shared" si="3" ref="N14:N21">$I14/(60*(1/E$8)*(1/$G$8)*$B$5*(1/5280))</f>
        <v>2263.160678362546</v>
      </c>
    </row>
    <row r="15" spans="1:14" ht="12.75">
      <c r="A15">
        <v>2500</v>
      </c>
      <c r="B15" s="2">
        <f t="shared" si="1"/>
        <v>10.33590459976604</v>
      </c>
      <c r="C15" s="2">
        <f t="shared" si="0"/>
        <v>19.077126775568182</v>
      </c>
      <c r="D15" s="2">
        <f t="shared" si="0"/>
        <v>31.150278000674206</v>
      </c>
      <c r="E15" s="2">
        <f t="shared" si="0"/>
        <v>44.18599216399983</v>
      </c>
      <c r="F15" s="2">
        <f t="shared" si="0"/>
        <v>10.36317611586041</v>
      </c>
      <c r="I15">
        <v>50</v>
      </c>
      <c r="J15" s="2">
        <f t="shared" si="2"/>
        <v>50.00001023804593</v>
      </c>
      <c r="K15" s="3"/>
      <c r="L15" s="3"/>
      <c r="M15" s="3">
        <f>$I15/(60*(1/D$8)*(1/$G$8)*$B$5*(1/5280))</f>
        <v>4012.805278890113</v>
      </c>
      <c r="N15" s="3">
        <f t="shared" si="3"/>
        <v>2828.950847953183</v>
      </c>
    </row>
    <row r="16" spans="1:14" ht="12.75">
      <c r="A16">
        <v>3000</v>
      </c>
      <c r="B16" s="2">
        <f t="shared" si="1"/>
        <v>12.403085519719246</v>
      </c>
      <c r="C16" s="2">
        <f t="shared" si="0"/>
        <v>22.892552130681818</v>
      </c>
      <c r="D16" s="2">
        <f t="shared" si="0"/>
        <v>37.380333600809045</v>
      </c>
      <c r="E16" s="2">
        <f t="shared" si="0"/>
        <v>53.02319059679979</v>
      </c>
      <c r="F16" s="2">
        <f t="shared" si="0"/>
        <v>12.435811339032494</v>
      </c>
      <c r="I16">
        <v>55</v>
      </c>
      <c r="J16" s="2">
        <f t="shared" si="2"/>
        <v>55.00001126185053</v>
      </c>
      <c r="K16" s="3"/>
      <c r="L16" s="3"/>
      <c r="M16" s="3">
        <f>$I16/(60*(1/D$8)*(1/$G$8)*$B$5*(1/5280))</f>
        <v>4414.085806779125</v>
      </c>
      <c r="N16" s="3">
        <f t="shared" si="3"/>
        <v>3111.845932748501</v>
      </c>
    </row>
    <row r="17" spans="1:14" ht="12.75">
      <c r="A17">
        <v>3500</v>
      </c>
      <c r="B17" s="2">
        <f t="shared" si="1"/>
        <v>14.470266439672457</v>
      </c>
      <c r="C17" s="2">
        <f t="shared" si="0"/>
        <v>26.707977485795457</v>
      </c>
      <c r="D17" s="2">
        <f t="shared" si="0"/>
        <v>43.61038920094388</v>
      </c>
      <c r="E17" s="2">
        <f t="shared" si="0"/>
        <v>61.86038902959976</v>
      </c>
      <c r="F17" s="2">
        <f t="shared" si="0"/>
        <v>14.508446562204576</v>
      </c>
      <c r="I17">
        <v>60</v>
      </c>
      <c r="J17" s="2">
        <f t="shared" si="2"/>
        <v>60.000012285655124</v>
      </c>
      <c r="K17" s="3"/>
      <c r="L17" s="3"/>
      <c r="M17" s="3"/>
      <c r="N17" s="3">
        <f t="shared" si="3"/>
        <v>3394.7410175438195</v>
      </c>
    </row>
    <row r="18" spans="1:14" ht="12.75">
      <c r="A18">
        <v>4000</v>
      </c>
      <c r="B18" s="2">
        <f t="shared" si="1"/>
        <v>16.537447359625663</v>
      </c>
      <c r="C18" s="2">
        <f t="shared" si="0"/>
        <v>30.52340284090909</v>
      </c>
      <c r="D18" s="2">
        <f t="shared" si="0"/>
        <v>49.84044480107872</v>
      </c>
      <c r="E18" s="2">
        <f t="shared" si="0"/>
        <v>70.69758746239972</v>
      </c>
      <c r="F18" s="2">
        <f t="shared" si="0"/>
        <v>16.581081785376657</v>
      </c>
      <c r="I18">
        <v>65</v>
      </c>
      <c r="J18" s="2">
        <f t="shared" si="2"/>
        <v>65.00001330945972</v>
      </c>
      <c r="K18" s="3"/>
      <c r="L18" s="3"/>
      <c r="M18" s="3"/>
      <c r="N18" s="3">
        <f t="shared" si="3"/>
        <v>3677.636102339138</v>
      </c>
    </row>
    <row r="19" spans="1:14" ht="12.75">
      <c r="A19">
        <v>4500</v>
      </c>
      <c r="B19" s="2">
        <f t="shared" si="1"/>
        <v>18.604628279578872</v>
      </c>
      <c r="C19" s="2">
        <f t="shared" si="0"/>
        <v>34.33882819602273</v>
      </c>
      <c r="D19" s="2">
        <f t="shared" si="0"/>
        <v>56.070500401213565</v>
      </c>
      <c r="E19" s="2">
        <f t="shared" si="0"/>
        <v>79.53478589519969</v>
      </c>
      <c r="F19" s="2">
        <f t="shared" si="0"/>
        <v>18.653717008548742</v>
      </c>
      <c r="I19">
        <v>70</v>
      </c>
      <c r="J19" s="2">
        <f t="shared" si="2"/>
        <v>70.00001433326432</v>
      </c>
      <c r="K19" s="3"/>
      <c r="L19" s="3"/>
      <c r="M19" s="3"/>
      <c r="N19" s="3">
        <f t="shared" si="3"/>
        <v>3960.531187134456</v>
      </c>
    </row>
    <row r="20" spans="1:14" ht="12.75">
      <c r="A20">
        <v>5000</v>
      </c>
      <c r="B20" s="2">
        <f t="shared" si="1"/>
        <v>20.67180919953208</v>
      </c>
      <c r="C20" s="2">
        <f t="shared" si="0"/>
        <v>38.154253551136364</v>
      </c>
      <c r="D20" s="2">
        <f t="shared" si="0"/>
        <v>62.30055600134841</v>
      </c>
      <c r="E20" s="2">
        <f t="shared" si="0"/>
        <v>88.37198432799966</v>
      </c>
      <c r="F20" s="2">
        <f t="shared" si="0"/>
        <v>20.72635223172082</v>
      </c>
      <c r="I20">
        <v>75</v>
      </c>
      <c r="J20" s="2">
        <f t="shared" si="2"/>
        <v>75.0000153570689</v>
      </c>
      <c r="K20" s="3"/>
      <c r="L20" s="3"/>
      <c r="M20" s="3"/>
      <c r="N20" s="3">
        <f t="shared" si="3"/>
        <v>4243.426271929774</v>
      </c>
    </row>
    <row r="21" spans="9:14" ht="12.75">
      <c r="I21">
        <v>80</v>
      </c>
      <c r="J21" s="2">
        <f t="shared" si="2"/>
        <v>80.00001638087349</v>
      </c>
      <c r="K21" s="3"/>
      <c r="L21" s="3"/>
      <c r="M21" s="3"/>
      <c r="N21" s="3">
        <f t="shared" si="3"/>
        <v>4526.321356725092</v>
      </c>
    </row>
    <row r="22" spans="1:10" ht="12.75">
      <c r="A22" t="s">
        <v>1</v>
      </c>
      <c r="B22" s="1" t="s">
        <v>3</v>
      </c>
      <c r="C22" s="1" t="s">
        <v>4</v>
      </c>
      <c r="D22" s="1" t="s">
        <v>5</v>
      </c>
      <c r="E22" s="1" t="s">
        <v>6</v>
      </c>
      <c r="F22" t="s">
        <v>10</v>
      </c>
      <c r="G22" t="s">
        <v>7</v>
      </c>
      <c r="J22" s="2"/>
    </row>
    <row r="23" spans="2:10" ht="12.75">
      <c r="B23" s="2">
        <f>38/10</f>
        <v>3.8</v>
      </c>
      <c r="C23" s="2">
        <f>35/17</f>
        <v>2.0588235294117645</v>
      </c>
      <c r="D23" s="2">
        <v>1.17</v>
      </c>
      <c r="E23" s="2">
        <v>0.7</v>
      </c>
      <c r="F23" s="2">
        <v>3.28</v>
      </c>
      <c r="G23" s="2">
        <v>5.86</v>
      </c>
      <c r="I23" t="s">
        <v>27</v>
      </c>
      <c r="J23" s="2"/>
    </row>
    <row r="24" spans="1:13" ht="12.75">
      <c r="A24" t="s">
        <v>2</v>
      </c>
      <c r="I24" t="s">
        <v>18</v>
      </c>
      <c r="J24" s="2"/>
      <c r="M24" t="s">
        <v>19</v>
      </c>
    </row>
    <row r="25" spans="1:16" ht="12.75">
      <c r="A25">
        <v>0</v>
      </c>
      <c r="B25" s="2">
        <f>$A25*60*(1/B$23)*(1/$G$23)*$E$5*(1/5280)</f>
        <v>0</v>
      </c>
      <c r="C25" s="2">
        <f aca="true" t="shared" si="4" ref="C25:F35">$A25*60*(1/C$23)*(1/$G$23)*$E$5*(1/5280)</f>
        <v>0</v>
      </c>
      <c r="D25" s="2">
        <f t="shared" si="4"/>
        <v>0</v>
      </c>
      <c r="E25" s="2">
        <f t="shared" si="4"/>
        <v>0</v>
      </c>
      <c r="F25" s="2">
        <f t="shared" si="4"/>
        <v>0</v>
      </c>
      <c r="I25">
        <v>5</v>
      </c>
      <c r="J25" s="2">
        <f>I25*6.71515/$E$5</f>
        <v>4.794393505068703</v>
      </c>
      <c r="K25" s="3">
        <f>$I25/(60*(1/B$23)*(1/$G$23)*$E$5*(1/5280))</f>
        <v>1399.0777275617893</v>
      </c>
      <c r="L25" s="3"/>
      <c r="M25" s="3"/>
      <c r="N25" s="3"/>
      <c r="O25" t="s">
        <v>21</v>
      </c>
      <c r="P25" t="s">
        <v>22</v>
      </c>
    </row>
    <row r="26" spans="1:16" ht="12.75">
      <c r="A26">
        <v>500</v>
      </c>
      <c r="B26" s="2">
        <f aca="true" t="shared" si="5" ref="B26:B35">$A26*60*(1/B$23)*(1/$G$23)*$E$5*(1/5280)</f>
        <v>1.7868914290822266</v>
      </c>
      <c r="C26" s="2">
        <f t="shared" si="4"/>
        <v>3.298091037677482</v>
      </c>
      <c r="D26" s="2">
        <f t="shared" si="4"/>
        <v>5.803579000438002</v>
      </c>
      <c r="E26" s="2">
        <f t="shared" si="4"/>
        <v>9.700267757874945</v>
      </c>
      <c r="F26" s="2">
        <f t="shared" si="4"/>
        <v>2.0701790946684335</v>
      </c>
      <c r="I26">
        <v>10</v>
      </c>
      <c r="J26" s="2">
        <f aca="true" t="shared" si="6" ref="J26:J36">I26*6.71515/$E$5</f>
        <v>9.588787010137406</v>
      </c>
      <c r="K26" s="3">
        <f>$I26/(60*(1/B$23)*(1/$G$23)*$E$5*(1/5280))</f>
        <v>2798.1554551235786</v>
      </c>
      <c r="L26" s="3">
        <f>$I26/(60*(1/C$23)*(1/$G$23)*$E$5*(1/5280))</f>
        <v>1516.0284973579758</v>
      </c>
      <c r="M26" s="3"/>
      <c r="N26" s="3"/>
      <c r="P26" t="s">
        <v>23</v>
      </c>
    </row>
    <row r="27" spans="1:14" ht="12.75">
      <c r="A27">
        <v>1000</v>
      </c>
      <c r="B27" s="2">
        <f t="shared" si="5"/>
        <v>3.5737828581644533</v>
      </c>
      <c r="C27" s="2">
        <f t="shared" si="4"/>
        <v>6.596182075354964</v>
      </c>
      <c r="D27" s="2">
        <f t="shared" si="4"/>
        <v>11.607158000876003</v>
      </c>
      <c r="E27" s="2">
        <f t="shared" si="4"/>
        <v>19.40053551574989</v>
      </c>
      <c r="F27" s="2">
        <f t="shared" si="4"/>
        <v>4.140358189336867</v>
      </c>
      <c r="I27">
        <v>20</v>
      </c>
      <c r="J27" s="2">
        <f t="shared" si="6"/>
        <v>19.17757402027481</v>
      </c>
      <c r="K27" s="3">
        <f>$I27/(60*(1/B$23)*(1/$G$23)*$E$5*(1/5280))</f>
        <v>5596.310910247157</v>
      </c>
      <c r="L27" s="3">
        <f>$I27/(60*(1/C$23)*(1/$G$23)*$E$5*(1/5280))</f>
        <v>3032.0569947159515</v>
      </c>
      <c r="M27" s="3">
        <f>$I27/(60*(1/D$23)*(1/$G$23)*$E$5*(1/5280))</f>
        <v>1723.0746749971506</v>
      </c>
      <c r="N27" s="3"/>
    </row>
    <row r="28" spans="1:14" ht="12.75">
      <c r="A28">
        <v>1500</v>
      </c>
      <c r="B28" s="2">
        <f t="shared" si="5"/>
        <v>5.36067428724668</v>
      </c>
      <c r="C28" s="2">
        <f t="shared" si="4"/>
        <v>9.894273113032446</v>
      </c>
      <c r="D28" s="2">
        <f t="shared" si="4"/>
        <v>17.41073700131401</v>
      </c>
      <c r="E28" s="2">
        <f t="shared" si="4"/>
        <v>29.100803273624837</v>
      </c>
      <c r="F28" s="2">
        <f t="shared" si="4"/>
        <v>6.210537284005301</v>
      </c>
      <c r="I28">
        <v>30</v>
      </c>
      <c r="J28" s="2">
        <f t="shared" si="6"/>
        <v>28.766361030412217</v>
      </c>
      <c r="K28" s="3"/>
      <c r="L28" s="3">
        <f>$I28/(60*(1/C$23)*(1/$G$23)*$E$5*(1/5280))</f>
        <v>4548.0854920739275</v>
      </c>
      <c r="M28" s="3">
        <f>$I28/(60*(1/D$23)*(1/$G$23)*$E$5*(1/5280))</f>
        <v>2584.612012495726</v>
      </c>
      <c r="N28" s="3"/>
    </row>
    <row r="29" spans="1:14" ht="12.75">
      <c r="A29">
        <v>2000</v>
      </c>
      <c r="B29" s="2">
        <f t="shared" si="5"/>
        <v>7.147565716328907</v>
      </c>
      <c r="C29" s="2">
        <f t="shared" si="4"/>
        <v>13.192364150709928</v>
      </c>
      <c r="D29" s="2">
        <f t="shared" si="4"/>
        <v>23.214316001752007</v>
      </c>
      <c r="E29" s="2">
        <f t="shared" si="4"/>
        <v>38.80107103149978</v>
      </c>
      <c r="F29" s="2">
        <f t="shared" si="4"/>
        <v>8.280716378673734</v>
      </c>
      <c r="I29">
        <v>40</v>
      </c>
      <c r="J29" s="2">
        <f t="shared" si="6"/>
        <v>38.35514804054962</v>
      </c>
      <c r="K29" s="3"/>
      <c r="L29" s="3">
        <f>$I29/(60*(1/C$23)*(1/$G$23)*$E$5*(1/5280))</f>
        <v>6064.113989431903</v>
      </c>
      <c r="M29" s="3">
        <f>$I29/(60*(1/D$23)*(1/$G$23)*$E$5*(1/5280))</f>
        <v>3446.1493499943012</v>
      </c>
      <c r="N29" s="3">
        <f aca="true" t="shared" si="7" ref="N29:N36">$I29/(60*(1/E$23)*(1/$G$23)*$E$5*(1/5280))</f>
        <v>2061.7987564068476</v>
      </c>
    </row>
    <row r="30" spans="1:14" ht="12.75">
      <c r="A30">
        <v>2500</v>
      </c>
      <c r="B30" s="2">
        <f t="shared" si="5"/>
        <v>8.934457145411132</v>
      </c>
      <c r="C30" s="2">
        <f t="shared" si="4"/>
        <v>16.49045518838741</v>
      </c>
      <c r="D30" s="2">
        <f t="shared" si="4"/>
        <v>29.01789500219001</v>
      </c>
      <c r="E30" s="2">
        <f t="shared" si="4"/>
        <v>48.501338789374735</v>
      </c>
      <c r="F30" s="2">
        <f t="shared" si="4"/>
        <v>10.350895473342167</v>
      </c>
      <c r="I30">
        <v>50</v>
      </c>
      <c r="J30" s="2">
        <f t="shared" si="6"/>
        <v>47.943935050687024</v>
      </c>
      <c r="K30" s="3"/>
      <c r="L30" s="3"/>
      <c r="M30" s="3">
        <f>$I30/(60*(1/D$23)*(1/$G$23)*$E$5*(1/5280))</f>
        <v>4307.686687492876</v>
      </c>
      <c r="N30" s="3">
        <f t="shared" si="7"/>
        <v>2577.248445508559</v>
      </c>
    </row>
    <row r="31" spans="1:14" ht="12.75">
      <c r="A31">
        <v>3000</v>
      </c>
      <c r="B31" s="2">
        <f t="shared" si="5"/>
        <v>10.72134857449336</v>
      </c>
      <c r="C31" s="2">
        <f t="shared" si="4"/>
        <v>19.78854622606489</v>
      </c>
      <c r="D31" s="2">
        <f t="shared" si="4"/>
        <v>34.82147400262802</v>
      </c>
      <c r="E31" s="2">
        <f t="shared" si="4"/>
        <v>58.201606547249675</v>
      </c>
      <c r="F31" s="2">
        <f t="shared" si="4"/>
        <v>12.421074568010601</v>
      </c>
      <c r="I31">
        <v>55</v>
      </c>
      <c r="J31" s="2">
        <f t="shared" si="6"/>
        <v>52.73832855575573</v>
      </c>
      <c r="K31" s="3"/>
      <c r="L31" s="3"/>
      <c r="M31" s="3">
        <f>$I31/(60*(1/D$23)*(1/$G$23)*$E$5*(1/5280))</f>
        <v>4738.455356242164</v>
      </c>
      <c r="N31" s="3">
        <f t="shared" si="7"/>
        <v>2834.973290059415</v>
      </c>
    </row>
    <row r="32" spans="1:14" ht="12.75">
      <c r="A32">
        <v>3500</v>
      </c>
      <c r="B32" s="2">
        <f t="shared" si="5"/>
        <v>12.508240003575587</v>
      </c>
      <c r="C32" s="2">
        <f t="shared" si="4"/>
        <v>23.08663726374237</v>
      </c>
      <c r="D32" s="2">
        <f t="shared" si="4"/>
        <v>40.625053003066014</v>
      </c>
      <c r="E32" s="2">
        <f t="shared" si="4"/>
        <v>67.90187430512462</v>
      </c>
      <c r="F32" s="2">
        <f t="shared" si="4"/>
        <v>14.491253662679036</v>
      </c>
      <c r="I32">
        <v>60</v>
      </c>
      <c r="J32" s="2">
        <f t="shared" si="6"/>
        <v>57.53272206082443</v>
      </c>
      <c r="K32" s="3"/>
      <c r="L32" s="3"/>
      <c r="M32" s="3"/>
      <c r="N32" s="3">
        <f t="shared" si="7"/>
        <v>3092.698134610271</v>
      </c>
    </row>
    <row r="33" spans="1:14" ht="12.75">
      <c r="A33">
        <v>4000</v>
      </c>
      <c r="B33" s="2">
        <f t="shared" si="5"/>
        <v>14.295131432657813</v>
      </c>
      <c r="C33" s="2">
        <f t="shared" si="4"/>
        <v>26.384728301419855</v>
      </c>
      <c r="D33" s="2">
        <f t="shared" si="4"/>
        <v>46.42863200350401</v>
      </c>
      <c r="E33" s="2">
        <f t="shared" si="4"/>
        <v>77.60214206299956</v>
      </c>
      <c r="F33" s="2">
        <f t="shared" si="4"/>
        <v>16.56143275734747</v>
      </c>
      <c r="I33">
        <v>65</v>
      </c>
      <c r="J33" s="2">
        <f t="shared" si="6"/>
        <v>62.32711556589314</v>
      </c>
      <c r="K33" s="3"/>
      <c r="L33" s="3"/>
      <c r="M33" s="3"/>
      <c r="N33" s="3">
        <f t="shared" si="7"/>
        <v>3350.422979161127</v>
      </c>
    </row>
    <row r="34" spans="1:14" ht="12.75">
      <c r="A34">
        <v>4500</v>
      </c>
      <c r="B34" s="2">
        <f t="shared" si="5"/>
        <v>16.08202286174004</v>
      </c>
      <c r="C34" s="2">
        <f t="shared" si="4"/>
        <v>29.68281933909734</v>
      </c>
      <c r="D34" s="2">
        <f t="shared" si="4"/>
        <v>52.23221100394201</v>
      </c>
      <c r="E34" s="2">
        <f t="shared" si="4"/>
        <v>87.30240982087452</v>
      </c>
      <c r="F34" s="2">
        <f t="shared" si="4"/>
        <v>18.6316118520159</v>
      </c>
      <c r="I34">
        <v>70</v>
      </c>
      <c r="J34" s="2">
        <f t="shared" si="6"/>
        <v>67.12150907096184</v>
      </c>
      <c r="K34" s="3"/>
      <c r="L34" s="3"/>
      <c r="M34" s="3"/>
      <c r="N34" s="3">
        <f t="shared" si="7"/>
        <v>3608.1478237119827</v>
      </c>
    </row>
    <row r="35" spans="1:14" ht="12.75">
      <c r="A35">
        <v>5000</v>
      </c>
      <c r="B35" s="2">
        <f t="shared" si="5"/>
        <v>17.868914290822264</v>
      </c>
      <c r="C35" s="2">
        <f t="shared" si="4"/>
        <v>32.98091037677482</v>
      </c>
      <c r="D35" s="2">
        <f t="shared" si="4"/>
        <v>58.03579000438002</v>
      </c>
      <c r="E35" s="2">
        <f t="shared" si="4"/>
        <v>97.00267757874947</v>
      </c>
      <c r="F35" s="2">
        <f t="shared" si="4"/>
        <v>20.701790946684334</v>
      </c>
      <c r="I35">
        <v>75</v>
      </c>
      <c r="J35" s="2">
        <f t="shared" si="6"/>
        <v>71.91590257603053</v>
      </c>
      <c r="K35" s="3"/>
      <c r="L35" s="3"/>
      <c r="M35" s="3"/>
      <c r="N35" s="3">
        <f t="shared" si="7"/>
        <v>3865.872668262839</v>
      </c>
    </row>
    <row r="36" spans="9:14" ht="12.75">
      <c r="I36">
        <v>80</v>
      </c>
      <c r="J36" s="2">
        <f t="shared" si="6"/>
        <v>76.71029608109924</v>
      </c>
      <c r="K36" s="3"/>
      <c r="L36" s="3"/>
      <c r="M36" s="3"/>
      <c r="N36" s="3">
        <f t="shared" si="7"/>
        <v>4123.597512813695</v>
      </c>
    </row>
    <row r="37" ht="12.75">
      <c r="A37" t="s">
        <v>30</v>
      </c>
    </row>
    <row r="38" ht="12.75">
      <c r="A38" t="s">
        <v>31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 Anderson</dc:creator>
  <cp:keywords/>
  <dc:description/>
  <cp:lastModifiedBy>Student</cp:lastModifiedBy>
  <cp:lastPrinted>2000-04-02T04:47:09Z</cp:lastPrinted>
  <dcterms:created xsi:type="dcterms:W3CDTF">1998-08-01T13:44:16Z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